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3" l="1"/>
  <c r="J12" i="3"/>
  <c r="J13" i="3"/>
  <c r="J14" i="3"/>
  <c r="J15" i="3"/>
  <c r="J10" i="3"/>
  <c r="J10" i="2"/>
  <c r="I11" i="3"/>
  <c r="I12" i="3"/>
  <c r="I13" i="3"/>
  <c r="I14" i="3"/>
  <c r="I15" i="3"/>
  <c r="I10" i="3"/>
  <c r="I10" i="2"/>
  <c r="H11" i="3"/>
  <c r="H12" i="3"/>
  <c r="H13" i="3"/>
  <c r="H14" i="3"/>
  <c r="H15" i="3"/>
  <c r="H10" i="3"/>
  <c r="H10" i="2"/>
  <c r="G11" i="3"/>
  <c r="G12" i="3"/>
  <c r="G13" i="3"/>
  <c r="G14" i="3"/>
  <c r="G15" i="3"/>
  <c r="G10" i="3"/>
  <c r="G10" i="2"/>
  <c r="E11" i="3"/>
  <c r="E12" i="3"/>
  <c r="E13" i="3"/>
  <c r="E14" i="3"/>
  <c r="E15" i="3"/>
  <c r="E10" i="3"/>
  <c r="E10" i="2"/>
  <c r="D11" i="3"/>
  <c r="D12" i="3"/>
  <c r="D13" i="3"/>
  <c r="D14" i="3"/>
  <c r="D15" i="3"/>
  <c r="D10" i="3"/>
  <c r="D10" i="2"/>
  <c r="J11" i="2"/>
  <c r="J12" i="2"/>
  <c r="J13" i="2"/>
  <c r="J14" i="2"/>
  <c r="J15" i="2"/>
  <c r="I11" i="2"/>
  <c r="I12" i="2"/>
  <c r="I13" i="2"/>
  <c r="I14" i="2"/>
  <c r="I15" i="2"/>
  <c r="H11" i="2"/>
  <c r="H12" i="2"/>
  <c r="H13" i="2"/>
  <c r="H14" i="2"/>
  <c r="H15" i="2"/>
  <c r="G11" i="2"/>
  <c r="G12" i="2"/>
  <c r="G13" i="2"/>
  <c r="G14" i="2"/>
  <c r="G15" i="2"/>
  <c r="E11" i="2"/>
  <c r="E12" i="2"/>
  <c r="E13" i="2"/>
  <c r="E14" i="2"/>
  <c r="E15" i="2"/>
  <c r="E9" i="1"/>
  <c r="D11" i="2"/>
  <c r="D12" i="2"/>
  <c r="D13" i="2"/>
  <c r="D14" i="2"/>
  <c r="D15" i="2"/>
  <c r="J10" i="1"/>
  <c r="J11" i="1"/>
  <c r="J12" i="1"/>
  <c r="J13" i="1"/>
  <c r="J9" i="1"/>
  <c r="I10" i="1"/>
  <c r="I11" i="1"/>
  <c r="I12" i="1"/>
  <c r="I13" i="1"/>
  <c r="I9" i="1"/>
  <c r="G10" i="1"/>
  <c r="G11" i="1"/>
  <c r="G12" i="1"/>
  <c r="G13" i="1"/>
  <c r="G9" i="1"/>
  <c r="E10" i="1"/>
  <c r="E11" i="1"/>
  <c r="E12" i="1"/>
  <c r="E13" i="1"/>
  <c r="D10" i="1"/>
  <c r="D11" i="1"/>
  <c r="D12" i="1"/>
  <c r="D13" i="1"/>
  <c r="D9" i="1"/>
  <c r="K3" i="3"/>
  <c r="K4" i="3"/>
  <c r="K5" i="3"/>
  <c r="K6" i="3"/>
  <c r="K7" i="3"/>
  <c r="K2" i="3"/>
  <c r="K3" i="2"/>
  <c r="K4" i="2"/>
  <c r="K5" i="2"/>
  <c r="K6" i="2"/>
  <c r="K7" i="2"/>
  <c r="K2" i="2"/>
  <c r="K3" i="1"/>
  <c r="K4" i="1"/>
  <c r="K5" i="1"/>
  <c r="K6" i="1"/>
  <c r="K2" i="1"/>
  <c r="H2" i="2"/>
  <c r="F3" i="3"/>
  <c r="F4" i="3"/>
  <c r="F5" i="3"/>
  <c r="F6" i="3"/>
  <c r="F7" i="3"/>
  <c r="G2" i="3"/>
  <c r="H2" i="3" s="1"/>
  <c r="F3" i="2"/>
  <c r="F4" i="2"/>
  <c r="F5" i="2"/>
  <c r="F6" i="2"/>
  <c r="F7" i="2"/>
  <c r="G2" i="2"/>
  <c r="F3" i="1"/>
  <c r="G3" i="1" s="1"/>
  <c r="F4" i="1"/>
  <c r="F5" i="1"/>
  <c r="G5" i="1" s="1"/>
  <c r="F6" i="1"/>
  <c r="G6" i="1" s="1"/>
  <c r="F2" i="2"/>
  <c r="F2" i="3"/>
  <c r="F2" i="1"/>
  <c r="E5" i="3"/>
  <c r="I5" i="3" s="1"/>
  <c r="J5" i="3" s="1"/>
  <c r="E6" i="3"/>
  <c r="I6" i="3" s="1"/>
  <c r="J6" i="3" s="1"/>
  <c r="E4" i="2"/>
  <c r="I4" i="2" s="1"/>
  <c r="J4" i="2" s="1"/>
  <c r="E7" i="2"/>
  <c r="I7" i="2" s="1"/>
  <c r="J7" i="2" s="1"/>
  <c r="E2" i="2"/>
  <c r="I2" i="2" s="1"/>
  <c r="J2" i="2" s="1"/>
  <c r="E6" i="1"/>
  <c r="I6" i="1" s="1"/>
  <c r="J6" i="1" s="1"/>
  <c r="D3" i="3"/>
  <c r="E3" i="3" s="1"/>
  <c r="I3" i="3" s="1"/>
  <c r="J3" i="3" s="1"/>
  <c r="D4" i="3"/>
  <c r="G4" i="3" s="1"/>
  <c r="H4" i="3" s="1"/>
  <c r="D5" i="3"/>
  <c r="G5" i="3" s="1"/>
  <c r="H5" i="3" s="1"/>
  <c r="D6" i="3"/>
  <c r="G6" i="3" s="1"/>
  <c r="H6" i="3" s="1"/>
  <c r="D7" i="3"/>
  <c r="E7" i="3" s="1"/>
  <c r="I7" i="3" s="1"/>
  <c r="J7" i="3" s="1"/>
  <c r="D2" i="3"/>
  <c r="E2" i="3" s="1"/>
  <c r="I2" i="3" s="1"/>
  <c r="J2" i="3" s="1"/>
  <c r="D3" i="2"/>
  <c r="G3" i="2" s="1"/>
  <c r="H3" i="2" s="1"/>
  <c r="D4" i="2"/>
  <c r="G4" i="2" s="1"/>
  <c r="H4" i="2" s="1"/>
  <c r="D5" i="2"/>
  <c r="G5" i="2" s="1"/>
  <c r="H5" i="2" s="1"/>
  <c r="D6" i="2"/>
  <c r="G6" i="2" s="1"/>
  <c r="H6" i="2" s="1"/>
  <c r="D7" i="2"/>
  <c r="G7" i="2" s="1"/>
  <c r="H7" i="2" s="1"/>
  <c r="D2" i="2"/>
  <c r="D3" i="1"/>
  <c r="E3" i="1" s="1"/>
  <c r="I3" i="1" s="1"/>
  <c r="J3" i="1" s="1"/>
  <c r="D4" i="1"/>
  <c r="E4" i="1" s="1"/>
  <c r="I4" i="1" s="1"/>
  <c r="J4" i="1" s="1"/>
  <c r="D5" i="1"/>
  <c r="E5" i="1" s="1"/>
  <c r="I5" i="1" s="1"/>
  <c r="J5" i="1" s="1"/>
  <c r="D6" i="1"/>
  <c r="D2" i="1"/>
  <c r="G2" i="1" s="1"/>
  <c r="E4" i="3" l="1"/>
  <c r="I4" i="3" s="1"/>
  <c r="J4" i="3" s="1"/>
  <c r="G3" i="3"/>
  <c r="H3" i="3" s="1"/>
  <c r="E2" i="1"/>
  <c r="I2" i="1" s="1"/>
  <c r="J2" i="1" s="1"/>
  <c r="E5" i="2"/>
  <c r="I5" i="2" s="1"/>
  <c r="J5" i="2" s="1"/>
  <c r="G4" i="1"/>
  <c r="E6" i="2"/>
  <c r="I6" i="2" s="1"/>
  <c r="J6" i="2" s="1"/>
  <c r="E3" i="2"/>
  <c r="I3" i="2" s="1"/>
  <c r="J3" i="2" s="1"/>
  <c r="G7" i="3"/>
  <c r="H7" i="3" s="1"/>
</calcChain>
</file>

<file path=xl/sharedStrings.xml><?xml version="1.0" encoding="utf-8"?>
<sst xmlns="http://schemas.openxmlformats.org/spreadsheetml/2006/main" count="32" uniqueCount="14">
  <si>
    <t>M</t>
  </si>
  <si>
    <t>v</t>
  </si>
  <si>
    <t>t</t>
  </si>
  <si>
    <t>Q</t>
  </si>
  <si>
    <t>Q^2</t>
  </si>
  <si>
    <t>A</t>
  </si>
  <si>
    <t>v1y</t>
  </si>
  <si>
    <t>v2y</t>
  </si>
  <si>
    <t>pQ2/A</t>
  </si>
  <si>
    <t>1.5pQ2/A</t>
  </si>
  <si>
    <t>2pQ2/A</t>
  </si>
  <si>
    <t>gloc</t>
  </si>
  <si>
    <t>d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</si>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</sst>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Sheet1!$A$2:$A$6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0.20499999999999999</c:v>
                </c:pt>
                <c:pt idx="3">
                  <c:v>0.21</c:v>
                </c:pt>
                <c:pt idx="4">
                  <c:v>0.24</c:v>
                </c:pt>
              </c:numCache>
            </c:numRef>
          </c:xVal>
          <c:yVal>
            <c:numRef>
              <c:f>Sheet1!$E$2:$E$6</c:f>
              <c:numCache>
                <c:formatCode>General</c:formatCode>
                <c:ptCount val="5"/>
                <c:pt idx="0">
                  <c:v>5.2125685452763716E-8</c:v>
                </c:pt>
                <c:pt idx="1">
                  <c:v>1.2006249012486018E-7</c:v>
                </c:pt>
                <c:pt idx="2">
                  <c:v>1.2883616111528828E-7</c:v>
                </c:pt>
                <c:pt idx="3">
                  <c:v>1.3223140495867771E-7</c:v>
                </c:pt>
                <c:pt idx="4">
                  <c:v>1.5234975115191648E-7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16768"/>
        <c:axId val="82418688"/>
      </c:scatterChart>
      <c:valAx>
        <c:axId val="824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418688"/>
        <c:crosses val="autoZero"/>
        <c:crossBetween val="midCat"/>
      </c:valAx>
      <c:valAx>
        <c:axId val="824186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41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Sheet2!$A$2:$A$7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0.21</c:v>
                </c:pt>
                <c:pt idx="3">
                  <c:v>0.22500000000000001</c:v>
                </c:pt>
                <c:pt idx="4">
                  <c:v>0.23</c:v>
                </c:pt>
                <c:pt idx="5">
                  <c:v>0.245</c:v>
                </c:pt>
              </c:numCache>
            </c:numRef>
          </c:xVal>
          <c:yVal>
            <c:numRef>
              <c:f>Sheet2!$E$2:$E$7</c:f>
              <c:numCache>
                <c:formatCode>General</c:formatCode>
                <c:ptCount val="6"/>
                <c:pt idx="0">
                  <c:v>4.1344995709216345E-8</c:v>
                </c:pt>
                <c:pt idx="1">
                  <c:v>8.3724494170096016E-8</c:v>
                </c:pt>
                <c:pt idx="2">
                  <c:v>9.4325954276814217E-8</c:v>
                </c:pt>
                <c:pt idx="3">
                  <c:v>9.8888493334915537E-8</c:v>
                </c:pt>
                <c:pt idx="4">
                  <c:v>1.0078105316200555E-7</c:v>
                </c:pt>
                <c:pt idx="5">
                  <c:v>1.1306236655814191E-7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04384"/>
        <c:axId val="85506304"/>
      </c:scatterChart>
      <c:valAx>
        <c:axId val="8550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506304"/>
        <c:crosses val="autoZero"/>
        <c:crossBetween val="midCat"/>
      </c:valAx>
      <c:valAx>
        <c:axId val="85506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504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Sheet3!$A$2:$A$7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0.33</c:v>
                </c:pt>
                <c:pt idx="4">
                  <c:v>0.34</c:v>
                </c:pt>
                <c:pt idx="5">
                  <c:v>0.34499999999999997</c:v>
                </c:pt>
              </c:numCache>
            </c:numRef>
          </c:xVal>
          <c:yVal>
            <c:numRef>
              <c:f>Sheet3!$E$2:$E$7</c:f>
              <c:numCache>
                <c:formatCode>General</c:formatCode>
                <c:ptCount val="6"/>
                <c:pt idx="0">
                  <c:v>3.2558692578350207E-8</c:v>
                </c:pt>
                <c:pt idx="1">
                  <c:v>7.1111111111111121E-8</c:v>
                </c:pt>
                <c:pt idx="2">
                  <c:v>1.0078105316200555E-7</c:v>
                </c:pt>
                <c:pt idx="3">
                  <c:v>1.1081540635566251E-7</c:v>
                </c:pt>
                <c:pt idx="4">
                  <c:v>1.1170608253024106E-7</c:v>
                </c:pt>
                <c:pt idx="5">
                  <c:v>1.1351995408344899E-7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62944"/>
        <c:axId val="87385600"/>
      </c:scatterChart>
      <c:valAx>
        <c:axId val="8736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385600"/>
        <c:crosses val="autoZero"/>
        <c:crossBetween val="midCat"/>
      </c:valAx>
      <c:valAx>
        <c:axId val="873856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36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24</xdr:row>
      <xdr:rowOff>47625</xdr:rowOff>
    </xdr:from>
    <xdr:to>
      <xdr:col>12</xdr:col>
      <xdr:colOff>346710</xdr:colOff>
      <xdr:row>43</xdr:row>
      <xdr:rowOff>62865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336688</xdr:colOff>
      <xdr:row>21</xdr:row>
      <xdr:rowOff>114300</xdr:rowOff>
    </xdr:from>
    <xdr:to>
      <xdr:col>12</xdr:col>
      <xdr:colOff>352425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23</xdr:row>
      <xdr:rowOff>9525</xdr:rowOff>
    </xdr:from>
    <xdr:to>
      <xdr:col>11</xdr:col>
      <xdr:colOff>180975</xdr:colOff>
      <xdr:row>40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E1" workbookViewId="0">
      <selection activeCell="J9" sqref="J9"/>
    </sheetView>
  </sheetViews>
  <sheetFormatPr defaultRowHeight="15" x14ac:dyDescent="0.25"/>
  <cols>
    <col min="4" max="6" width="12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</v>
      </c>
      <c r="K1" t="s">
        <v>12</v>
      </c>
    </row>
    <row r="2" spans="1:11" x14ac:dyDescent="0.25">
      <c r="A2">
        <v>0.1</v>
      </c>
      <c r="B2">
        <v>5.0000000000000001E-3</v>
      </c>
      <c r="C2">
        <v>21.9</v>
      </c>
      <c r="D2">
        <f>B2/C2</f>
        <v>2.2831050228310504E-4</v>
      </c>
      <c r="E2">
        <f>D2^2</f>
        <v>5.2125685452763716E-8</v>
      </c>
      <c r="F2">
        <f>3.1415*0.25*(0.008)^2</f>
        <v>5.0263999999999999E-5</v>
      </c>
      <c r="G2">
        <f>D2/F2</f>
        <v>4.5422270866446173</v>
      </c>
      <c r="H2">
        <v>0</v>
      </c>
      <c r="I2">
        <f>998.2*E2/F2</f>
        <v>1.0351714789700133</v>
      </c>
      <c r="J2">
        <f>I2/A2</f>
        <v>10.351714789700132</v>
      </c>
      <c r="K2">
        <f>((J2-9.81)/9.81)*100</f>
        <v>5.5220671732939017</v>
      </c>
    </row>
    <row r="3" spans="1:11" x14ac:dyDescent="0.25">
      <c r="A3">
        <v>0.2</v>
      </c>
      <c r="B3">
        <v>5.0000000000000001E-3</v>
      </c>
      <c r="C3">
        <v>14.43</v>
      </c>
      <c r="D3">
        <f t="shared" ref="D3:D6" si="0">B3/C3</f>
        <v>3.465003465003465E-4</v>
      </c>
      <c r="E3">
        <f t="shared" ref="E3:E6" si="1">D3^2</f>
        <v>1.2006249012486018E-7</v>
      </c>
      <c r="F3">
        <f t="shared" ref="F3:F6" si="2">3.1415*0.25*(0.008)^2</f>
        <v>5.0263999999999999E-5</v>
      </c>
      <c r="G3">
        <f t="shared" ref="G3:G6" si="3">D3/F3</f>
        <v>6.893608676196612</v>
      </c>
      <c r="H3">
        <v>0</v>
      </c>
      <c r="I3">
        <f t="shared" ref="I3:I6" si="4">998.2*E3/F3</f>
        <v>2.3843382469090293</v>
      </c>
      <c r="J3">
        <f t="shared" ref="J3:J6" si="5">I3/A3</f>
        <v>11.921691234545145</v>
      </c>
      <c r="K3">
        <f t="shared" ref="K3:K6" si="6">((J3-9.81)/9.81)*100</f>
        <v>21.525904531550914</v>
      </c>
    </row>
    <row r="4" spans="1:11" x14ac:dyDescent="0.25">
      <c r="A4">
        <v>0.20499999999999999</v>
      </c>
      <c r="B4">
        <v>5.0000000000000001E-3</v>
      </c>
      <c r="C4">
        <v>13.93</v>
      </c>
      <c r="D4">
        <f t="shared" si="0"/>
        <v>3.5893754486719312E-4</v>
      </c>
      <c r="E4">
        <f t="shared" si="1"/>
        <v>1.2883616111528828E-7</v>
      </c>
      <c r="F4">
        <f t="shared" si="2"/>
        <v>5.0263999999999999E-5</v>
      </c>
      <c r="G4">
        <f t="shared" si="3"/>
        <v>7.1410461735475312</v>
      </c>
      <c r="H4">
        <v>0</v>
      </c>
      <c r="I4">
        <f t="shared" si="4"/>
        <v>2.5585758400700458</v>
      </c>
      <c r="J4">
        <f t="shared" si="5"/>
        <v>12.480857756439249</v>
      </c>
      <c r="K4">
        <f t="shared" si="6"/>
        <v>27.225869076852689</v>
      </c>
    </row>
    <row r="5" spans="1:11" x14ac:dyDescent="0.25">
      <c r="A5">
        <v>0.21</v>
      </c>
      <c r="B5">
        <v>5.0000000000000001E-3</v>
      </c>
      <c r="C5">
        <v>13.75</v>
      </c>
      <c r="D5">
        <f t="shared" si="0"/>
        <v>3.6363636363636367E-4</v>
      </c>
      <c r="E5">
        <f t="shared" si="1"/>
        <v>1.3223140495867771E-7</v>
      </c>
      <c r="F5">
        <f t="shared" si="2"/>
        <v>5.0263999999999999E-5</v>
      </c>
      <c r="G5">
        <f t="shared" si="3"/>
        <v>7.2345289598194267</v>
      </c>
      <c r="H5">
        <v>0</v>
      </c>
      <c r="I5">
        <f t="shared" si="4"/>
        <v>2.6260024755242739</v>
      </c>
      <c r="J5">
        <f t="shared" si="5"/>
        <v>12.504773692972734</v>
      </c>
      <c r="K5">
        <f t="shared" si="6"/>
        <v>27.469660478825002</v>
      </c>
    </row>
    <row r="6" spans="1:11" x14ac:dyDescent="0.25">
      <c r="A6">
        <v>0.24</v>
      </c>
      <c r="B6">
        <v>5.0000000000000001E-3</v>
      </c>
      <c r="C6">
        <v>12.81</v>
      </c>
      <c r="D6">
        <f t="shared" si="0"/>
        <v>3.9032006245120999E-4</v>
      </c>
      <c r="E6">
        <f t="shared" si="1"/>
        <v>1.5234975115191648E-7</v>
      </c>
      <c r="F6">
        <f t="shared" si="2"/>
        <v>5.0263999999999999E-5</v>
      </c>
      <c r="G6">
        <f t="shared" si="3"/>
        <v>7.7653999373549656</v>
      </c>
      <c r="H6">
        <v>0</v>
      </c>
      <c r="I6">
        <f t="shared" si="4"/>
        <v>3.0255356040077004</v>
      </c>
      <c r="J6">
        <f t="shared" si="5"/>
        <v>12.606398350032086</v>
      </c>
      <c r="K6">
        <f t="shared" si="6"/>
        <v>28.505589704710342</v>
      </c>
    </row>
    <row r="8" spans="1:11" x14ac:dyDescent="0.25">
      <c r="D8" t="s">
        <v>13</v>
      </c>
    </row>
    <row r="9" spans="1:11" x14ac:dyDescent="0.25">
      <c r="D9">
        <f>(1/C2)*0.0005+(B2/(C2)^2)*0.005</f>
        <v>2.288317591376327E-5</v>
      </c>
      <c r="E9">
        <f>2*D2*D9</f>
        <v>1.0448938773407887E-8</v>
      </c>
      <c r="G9">
        <f>(1/F2)*D9</f>
        <v>0.45525974681209752</v>
      </c>
      <c r="I9">
        <f>(998.2/F2)*E9</f>
        <v>0.20750697683462824</v>
      </c>
      <c r="J9">
        <f>(1/A2)*I9</f>
        <v>2.0750697683462822</v>
      </c>
    </row>
    <row r="10" spans="1:11" x14ac:dyDescent="0.25">
      <c r="D10">
        <f t="shared" ref="D10:D13" si="7">(1/C3)*0.0005+(B3/(C3)^2)*0.005</f>
        <v>3.477009714015951E-5</v>
      </c>
      <c r="E10">
        <f t="shared" ref="E10:E13" si="8">2*D3*D10</f>
        <v>2.4095701413831956E-8</v>
      </c>
      <c r="G10">
        <f t="shared" ref="G10:G13" si="9">(1/F3)*D10</f>
        <v>0.69174950541460112</v>
      </c>
      <c r="I10">
        <f t="shared" ref="I10:I13" si="10">(998.2/F3)*E10</f>
        <v>0.47851999743926188</v>
      </c>
      <c r="J10">
        <f t="shared" ref="J10:J13" si="11">(1/A3)*I10</f>
        <v>2.3925999871963093</v>
      </c>
    </row>
    <row r="11" spans="1:11" x14ac:dyDescent="0.25">
      <c r="D11">
        <f t="shared" si="7"/>
        <v>3.6022590647834599E-5</v>
      </c>
      <c r="E11">
        <f t="shared" si="8"/>
        <v>2.5859720493779324E-8</v>
      </c>
      <c r="G11">
        <f t="shared" si="9"/>
        <v>0.71666780693606957</v>
      </c>
      <c r="I11">
        <f t="shared" si="10"/>
        <v>0.51355190587479149</v>
      </c>
      <c r="J11">
        <f t="shared" si="11"/>
        <v>2.5051312481697146</v>
      </c>
    </row>
    <row r="12" spans="1:11" x14ac:dyDescent="0.25">
      <c r="D12">
        <f t="shared" si="7"/>
        <v>3.649586776859504E-5</v>
      </c>
      <c r="E12">
        <f t="shared" si="8"/>
        <v>2.6542449286250941E-8</v>
      </c>
      <c r="G12">
        <f t="shared" si="9"/>
        <v>0.72608363378551333</v>
      </c>
      <c r="I12">
        <f t="shared" si="10"/>
        <v>0.52711031508705419</v>
      </c>
      <c r="J12">
        <f t="shared" si="11"/>
        <v>2.5100491194621628</v>
      </c>
    </row>
    <row r="13" spans="1:11" x14ac:dyDescent="0.25">
      <c r="D13">
        <f t="shared" si="7"/>
        <v>3.9184355996272916E-5</v>
      </c>
      <c r="E13">
        <f t="shared" si="8"/>
        <v>3.0588880559151381E-8</v>
      </c>
      <c r="G13">
        <f t="shared" si="9"/>
        <v>0.77957098512400358</v>
      </c>
      <c r="I13">
        <f t="shared" si="10"/>
        <v>0.60746897529334931</v>
      </c>
      <c r="J13">
        <f t="shared" si="11"/>
        <v>2.5311207303889556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E1" zoomScaleNormal="100" workbookViewId="0">
      <selection activeCell="J10" sqref="J10"/>
    </sheetView>
  </sheetViews>
  <sheetFormatPr defaultRowHeight="15" x14ac:dyDescent="0.25"/>
  <cols>
    <col min="4" max="5" width="12" bestFit="1" customWidth="1"/>
    <col min="6" max="6" width="12.855468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6</v>
      </c>
      <c r="H1" t="s">
        <v>7</v>
      </c>
      <c r="I1" t="s">
        <v>9</v>
      </c>
      <c r="J1" t="s">
        <v>11</v>
      </c>
      <c r="K1" t="s">
        <v>12</v>
      </c>
    </row>
    <row r="2" spans="1:11" x14ac:dyDescent="0.25">
      <c r="A2">
        <v>0.1</v>
      </c>
      <c r="B2">
        <v>5.0000000000000001E-3</v>
      </c>
      <c r="C2">
        <v>24.59</v>
      </c>
      <c r="D2">
        <f>B2/C2</f>
        <v>2.0333468889792598E-4</v>
      </c>
      <c r="E2">
        <f>D2^2</f>
        <v>4.1344995709216345E-8</v>
      </c>
      <c r="F2">
        <f>3.1415*0.25*(0.008)^2</f>
        <v>5.0263999999999999E-5</v>
      </c>
      <c r="G2">
        <f>D2/F2</f>
        <v>4.045334412261778</v>
      </c>
      <c r="H2">
        <f>G2*(-0.5)</f>
        <v>-2.022667206130889</v>
      </c>
      <c r="I2">
        <f>1.5*998.2*E2/F2</f>
        <v>1.2316143179096302</v>
      </c>
      <c r="J2">
        <f>I2/A2</f>
        <v>12.316143179096301</v>
      </c>
      <c r="K2">
        <f>((J2-9.81)/9.81)*100</f>
        <v>25.546821397515799</v>
      </c>
    </row>
    <row r="3" spans="1:11" x14ac:dyDescent="0.25">
      <c r="A3">
        <v>0.2</v>
      </c>
      <c r="B3">
        <v>5.0000000000000001E-3</v>
      </c>
      <c r="C3">
        <v>17.28</v>
      </c>
      <c r="D3">
        <f t="shared" ref="D3:D7" si="0">B3/C3</f>
        <v>2.8935185185185184E-4</v>
      </c>
      <c r="E3">
        <f t="shared" ref="E3:E7" si="1">D3^2</f>
        <v>8.3724494170096016E-8</v>
      </c>
      <c r="F3">
        <f t="shared" ref="F3:F7" si="2">3.1415*0.25*(0.008)^2</f>
        <v>5.0263999999999999E-5</v>
      </c>
      <c r="G3">
        <f t="shared" ref="G3:G7" si="3">D3/F3</f>
        <v>5.7566419674489069</v>
      </c>
      <c r="H3">
        <f t="shared" ref="H3:H7" si="4">G3*(-0.5)</f>
        <v>-2.8783209837244534</v>
      </c>
      <c r="I3">
        <f t="shared" ref="I3:I7" si="5">1.5*998.2*E3/F3</f>
        <v>2.4940451440570746</v>
      </c>
      <c r="J3">
        <f t="shared" ref="J3:J7" si="6">I3/A3</f>
        <v>12.470225720285372</v>
      </c>
      <c r="K3">
        <f t="shared" ref="K3:K7" si="7">((J3-9.81)/9.81)*100</f>
        <v>27.117489503418668</v>
      </c>
    </row>
    <row r="4" spans="1:11" x14ac:dyDescent="0.25">
      <c r="A4">
        <v>0.21</v>
      </c>
      <c r="B4">
        <v>5.0000000000000001E-3</v>
      </c>
      <c r="C4">
        <v>16.28</v>
      </c>
      <c r="D4">
        <f t="shared" si="0"/>
        <v>3.0712530712530712E-4</v>
      </c>
      <c r="E4">
        <f t="shared" si="1"/>
        <v>9.4325954276814217E-8</v>
      </c>
      <c r="F4">
        <f t="shared" si="2"/>
        <v>5.0263999999999999E-5</v>
      </c>
      <c r="G4">
        <f t="shared" si="3"/>
        <v>6.1102440539015426</v>
      </c>
      <c r="H4">
        <f t="shared" si="4"/>
        <v>-3.0551220269507713</v>
      </c>
      <c r="I4">
        <f t="shared" si="5"/>
        <v>2.8098490239271436</v>
      </c>
      <c r="J4">
        <f t="shared" si="6"/>
        <v>13.380233447272113</v>
      </c>
      <c r="K4">
        <f t="shared" si="7"/>
        <v>36.393816995638254</v>
      </c>
    </row>
    <row r="5" spans="1:11" x14ac:dyDescent="0.25">
      <c r="A5">
        <v>0.22500000000000001</v>
      </c>
      <c r="B5">
        <v>5.0000000000000001E-3</v>
      </c>
      <c r="C5">
        <v>15.9</v>
      </c>
      <c r="D5">
        <f t="shared" si="0"/>
        <v>3.1446540880503143E-4</v>
      </c>
      <c r="E5">
        <f t="shared" si="1"/>
        <v>9.8888493334915537E-8</v>
      </c>
      <c r="F5">
        <f t="shared" si="2"/>
        <v>5.0263999999999999E-5</v>
      </c>
      <c r="G5">
        <f t="shared" si="3"/>
        <v>6.2562750438690005</v>
      </c>
      <c r="H5">
        <f t="shared" si="4"/>
        <v>-3.1281375219345002</v>
      </c>
      <c r="I5">
        <f t="shared" si="5"/>
        <v>2.9457612022594515</v>
      </c>
      <c r="J5">
        <f t="shared" si="6"/>
        <v>13.092272010042006</v>
      </c>
      <c r="K5">
        <f t="shared" si="7"/>
        <v>33.458430275657548</v>
      </c>
    </row>
    <row r="6" spans="1:11" x14ac:dyDescent="0.25">
      <c r="A6">
        <v>0.23</v>
      </c>
      <c r="B6">
        <v>5.0000000000000001E-3</v>
      </c>
      <c r="C6">
        <v>15.75</v>
      </c>
      <c r="D6">
        <f t="shared" si="0"/>
        <v>3.1746031746031746E-4</v>
      </c>
      <c r="E6">
        <f t="shared" si="1"/>
        <v>1.0078105316200555E-7</v>
      </c>
      <c r="F6">
        <f t="shared" si="2"/>
        <v>5.0263999999999999E-5</v>
      </c>
      <c r="G6">
        <f t="shared" si="3"/>
        <v>6.3158586157153724</v>
      </c>
      <c r="H6">
        <f t="shared" si="4"/>
        <v>-3.1579293078576862</v>
      </c>
      <c r="I6">
        <f t="shared" si="5"/>
        <v>3.0021381286700404</v>
      </c>
      <c r="J6">
        <f t="shared" si="6"/>
        <v>13.052774472478436</v>
      </c>
      <c r="K6">
        <f t="shared" si="7"/>
        <v>33.05580502016754</v>
      </c>
    </row>
    <row r="7" spans="1:11" x14ac:dyDescent="0.25">
      <c r="A7">
        <v>0.245</v>
      </c>
      <c r="B7">
        <v>5.0000000000000001E-3</v>
      </c>
      <c r="C7">
        <v>14.87</v>
      </c>
      <c r="D7">
        <f t="shared" si="0"/>
        <v>3.3624747814391397E-4</v>
      </c>
      <c r="E7">
        <f t="shared" si="1"/>
        <v>1.1306236655814191E-7</v>
      </c>
      <c r="F7">
        <f t="shared" si="2"/>
        <v>5.0263999999999999E-5</v>
      </c>
      <c r="G7">
        <f t="shared" si="3"/>
        <v>6.6896283253205873</v>
      </c>
      <c r="H7">
        <f t="shared" si="4"/>
        <v>-3.3448141626602936</v>
      </c>
      <c r="I7">
        <f t="shared" si="5"/>
        <v>3.3679826803976187</v>
      </c>
      <c r="J7">
        <f t="shared" si="6"/>
        <v>13.746868083255587</v>
      </c>
      <c r="K7">
        <f t="shared" si="7"/>
        <v>40.131173121871413</v>
      </c>
    </row>
    <row r="10" spans="1:11" x14ac:dyDescent="0.25">
      <c r="D10">
        <f>(1/C2)*0.0005+(B2/(C2)^2)*0.005</f>
        <v>2.0374813885501815E-5</v>
      </c>
      <c r="E10">
        <f>2*D2*D10</f>
        <v>8.2858128855233074E-9</v>
      </c>
      <c r="G10">
        <f>(1/F2)*D10</f>
        <v>0.40535599804038308</v>
      </c>
      <c r="H10">
        <f>0.5*G10</f>
        <v>0.20267799902019154</v>
      </c>
      <c r="I10">
        <f>((3*998.2)/(2*F2))*E10</f>
        <v>0.24682372341027475</v>
      </c>
      <c r="J10">
        <f>(1/A2)*I10</f>
        <v>2.4682372341027476</v>
      </c>
    </row>
    <row r="11" spans="1:11" x14ac:dyDescent="0.25">
      <c r="D11">
        <f t="shared" ref="D11:D15" si="8">(1/C3)*0.0005+(B3/(C3)^2)*0.005</f>
        <v>2.901890967935528E-5</v>
      </c>
      <c r="E11">
        <f t="shared" ref="E11:E15" si="9">2*D3*D11</f>
        <v>1.6793350508886158E-8</v>
      </c>
      <c r="G11">
        <f t="shared" ref="G11:G15" si="10">(1/F3)*D11</f>
        <v>0.57732989175862015</v>
      </c>
      <c r="H11">
        <f t="shared" ref="H11:H15" si="11">0.5*G11</f>
        <v>0.28866494587931008</v>
      </c>
      <c r="I11">
        <f t="shared" ref="I11:I15" si="12">((3*998.2)/(2*F3))*E11</f>
        <v>0.50025234197348489</v>
      </c>
      <c r="J11">
        <f t="shared" ref="J11:J15" si="13">(1/A3)*I11</f>
        <v>2.5012617098674244</v>
      </c>
    </row>
    <row r="12" spans="1:11" x14ac:dyDescent="0.25">
      <c r="D12">
        <f t="shared" si="8"/>
        <v>3.0806856666807529E-5</v>
      </c>
      <c r="E12">
        <f t="shared" si="9"/>
        <v>1.8923130630717156E-8</v>
      </c>
      <c r="G12">
        <f t="shared" si="10"/>
        <v>0.61290101597181945</v>
      </c>
      <c r="H12">
        <f t="shared" si="11"/>
        <v>0.30645050798590973</v>
      </c>
      <c r="I12">
        <f t="shared" si="12"/>
        <v>0.56369575627432755</v>
      </c>
      <c r="J12">
        <f t="shared" si="13"/>
        <v>2.6842655060682263</v>
      </c>
    </row>
    <row r="13" spans="1:11" x14ac:dyDescent="0.25">
      <c r="D13">
        <f t="shared" si="8"/>
        <v>3.1545429373838056E-5</v>
      </c>
      <c r="E13">
        <f t="shared" si="9"/>
        <v>1.9839892687948463E-8</v>
      </c>
      <c r="G13">
        <f t="shared" si="10"/>
        <v>0.62759488647616701</v>
      </c>
      <c r="H13">
        <f t="shared" si="11"/>
        <v>0.31379744323808351</v>
      </c>
      <c r="I13">
        <f t="shared" si="12"/>
        <v>0.59100492045331121</v>
      </c>
      <c r="J13">
        <f t="shared" si="13"/>
        <v>2.62668853534805</v>
      </c>
    </row>
    <row r="14" spans="1:11" x14ac:dyDescent="0.25">
      <c r="D14">
        <f t="shared" si="8"/>
        <v>3.1846812799193747E-5</v>
      </c>
      <c r="E14">
        <f t="shared" si="9"/>
        <v>2.0220198602662697E-8</v>
      </c>
      <c r="G14">
        <f t="shared" si="10"/>
        <v>0.63359089605271668</v>
      </c>
      <c r="H14">
        <f t="shared" si="11"/>
        <v>0.31679544802635834</v>
      </c>
      <c r="I14">
        <f t="shared" si="12"/>
        <v>0.60233374518078264</v>
      </c>
      <c r="J14">
        <f t="shared" si="13"/>
        <v>2.6188423703512287</v>
      </c>
    </row>
    <row r="15" spans="1:11" x14ac:dyDescent="0.25">
      <c r="D15">
        <f t="shared" si="8"/>
        <v>3.3737810180949536E-5</v>
      </c>
      <c r="E15">
        <f t="shared" si="9"/>
        <v>2.2688507182884694E-8</v>
      </c>
      <c r="G15">
        <f t="shared" si="10"/>
        <v>0.67121220318616781</v>
      </c>
      <c r="H15">
        <f t="shared" si="11"/>
        <v>0.33560610159308391</v>
      </c>
      <c r="I15">
        <f t="shared" si="12"/>
        <v>0.67586148744495578</v>
      </c>
      <c r="J15">
        <f t="shared" si="13"/>
        <v>2.7586183161018605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D1" workbookViewId="0">
      <selection activeCell="G10" sqref="G10"/>
    </sheetView>
  </sheetViews>
  <sheetFormatPr defaultRowHeight="15" x14ac:dyDescent="0.25"/>
  <cols>
    <col min="4" max="5" width="12" bestFit="1" customWidth="1"/>
    <col min="6" max="6" width="13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6</v>
      </c>
      <c r="H1" t="s">
        <v>7</v>
      </c>
      <c r="I1" t="s">
        <v>10</v>
      </c>
      <c r="J1" t="s">
        <v>11</v>
      </c>
      <c r="K1" t="s">
        <v>12</v>
      </c>
    </row>
    <row r="2" spans="1:11" x14ac:dyDescent="0.25">
      <c r="A2">
        <v>0.1</v>
      </c>
      <c r="B2">
        <v>5.0000000000000001E-3</v>
      </c>
      <c r="C2">
        <v>27.71</v>
      </c>
      <c r="D2">
        <f>B2/C2</f>
        <v>1.8044027426921688E-4</v>
      </c>
      <c r="E2">
        <f>D2^2</f>
        <v>3.2558692578350207E-8</v>
      </c>
      <c r="F2">
        <f>3.1415*0.25*(0.008)^2</f>
        <v>5.0263999999999999E-5</v>
      </c>
      <c r="G2">
        <f>D2/F2</f>
        <v>3.5898510717256262</v>
      </c>
      <c r="H2">
        <f>-G2</f>
        <v>-3.5898510717256262</v>
      </c>
      <c r="I2">
        <f>2*998.2*E2/F2</f>
        <v>1.293175510572544</v>
      </c>
      <c r="J2">
        <f>I2/A2</f>
        <v>12.93175510572544</v>
      </c>
      <c r="K2">
        <f>((J2-9.81)/9.81)*100</f>
        <v>31.822172331553915</v>
      </c>
    </row>
    <row r="3" spans="1:11" x14ac:dyDescent="0.25">
      <c r="A3">
        <v>0.2</v>
      </c>
      <c r="B3">
        <v>5.0000000000000001E-3</v>
      </c>
      <c r="C3">
        <v>18.75</v>
      </c>
      <c r="D3">
        <f t="shared" ref="D3:D7" si="0">B3/C3</f>
        <v>2.6666666666666668E-4</v>
      </c>
      <c r="E3">
        <f t="shared" ref="E3:E7" si="1">D3^2</f>
        <v>7.1111111111111121E-8</v>
      </c>
      <c r="F3">
        <f t="shared" ref="F3:F7" si="2">3.1415*0.25*(0.008)^2</f>
        <v>5.0263999999999999E-5</v>
      </c>
      <c r="G3">
        <f t="shared" ref="G3:G7" si="3">D3/F3</f>
        <v>5.3053212372009133</v>
      </c>
      <c r="H3">
        <f t="shared" ref="H3:H7" si="4">-G3</f>
        <v>-5.3053212372009133</v>
      </c>
      <c r="I3">
        <f t="shared" ref="I3:I7" si="5">2*998.2*E3/F3</f>
        <v>2.8244115514527746</v>
      </c>
      <c r="J3">
        <f t="shared" ref="J3:J7" si="6">I3/A3</f>
        <v>14.122057757263873</v>
      </c>
      <c r="K3">
        <f t="shared" ref="K3:K7" si="7">((J3-9.81)/9.81)*100</f>
        <v>43.955736567419699</v>
      </c>
    </row>
    <row r="4" spans="1:11" x14ac:dyDescent="0.25">
      <c r="A4">
        <v>0.3</v>
      </c>
      <c r="B4">
        <v>5.0000000000000001E-3</v>
      </c>
      <c r="C4">
        <v>15.75</v>
      </c>
      <c r="D4">
        <f t="shared" si="0"/>
        <v>3.1746031746031746E-4</v>
      </c>
      <c r="E4">
        <f t="shared" si="1"/>
        <v>1.0078105316200555E-7</v>
      </c>
      <c r="F4">
        <f t="shared" si="2"/>
        <v>5.0263999999999999E-5</v>
      </c>
      <c r="G4">
        <f t="shared" si="3"/>
        <v>6.3158586157153724</v>
      </c>
      <c r="H4">
        <f t="shared" si="4"/>
        <v>-6.3158586157153724</v>
      </c>
      <c r="I4">
        <f t="shared" si="5"/>
        <v>4.0028508382267205</v>
      </c>
      <c r="J4">
        <f t="shared" si="6"/>
        <v>13.342836127422402</v>
      </c>
      <c r="K4">
        <f t="shared" si="7"/>
        <v>36.012600687282372</v>
      </c>
    </row>
    <row r="5" spans="1:11" x14ac:dyDescent="0.25">
      <c r="A5">
        <v>0.33</v>
      </c>
      <c r="B5">
        <v>5.0000000000000001E-3</v>
      </c>
      <c r="C5">
        <v>15.02</v>
      </c>
      <c r="D5">
        <f t="shared" si="0"/>
        <v>3.3288948069241014E-4</v>
      </c>
      <c r="E5">
        <f t="shared" si="1"/>
        <v>1.1081540635566251E-7</v>
      </c>
      <c r="F5">
        <f t="shared" si="2"/>
        <v>5.0263999999999999E-5</v>
      </c>
      <c r="G5">
        <f t="shared" si="3"/>
        <v>6.6228211183433503</v>
      </c>
      <c r="H5">
        <f t="shared" si="4"/>
        <v>-6.6228211183433503</v>
      </c>
      <c r="I5">
        <f t="shared" si="5"/>
        <v>4.4013981626699961</v>
      </c>
      <c r="J5">
        <f t="shared" si="6"/>
        <v>13.337570189909078</v>
      </c>
      <c r="K5">
        <f t="shared" si="7"/>
        <v>35.958921405800993</v>
      </c>
    </row>
    <row r="6" spans="1:11" x14ac:dyDescent="0.25">
      <c r="A6">
        <v>0.34</v>
      </c>
      <c r="B6">
        <v>5.0000000000000001E-3</v>
      </c>
      <c r="C6">
        <v>14.96</v>
      </c>
      <c r="D6">
        <f t="shared" si="0"/>
        <v>3.3422459893048126E-4</v>
      </c>
      <c r="E6">
        <f t="shared" si="1"/>
        <v>1.1170608253024106E-7</v>
      </c>
      <c r="F6">
        <f t="shared" si="2"/>
        <v>5.0263999999999999E-5</v>
      </c>
      <c r="G6">
        <f t="shared" si="3"/>
        <v>6.6493832351281492</v>
      </c>
      <c r="H6">
        <f t="shared" si="4"/>
        <v>-6.6493832351281492</v>
      </c>
      <c r="I6">
        <f t="shared" si="5"/>
        <v>4.4367742949899185</v>
      </c>
      <c r="J6">
        <f t="shared" si="6"/>
        <v>13.049336161735054</v>
      </c>
      <c r="K6">
        <f t="shared" si="7"/>
        <v>33.020755980989328</v>
      </c>
    </row>
    <row r="7" spans="1:11" x14ac:dyDescent="0.25">
      <c r="A7">
        <v>0.34499999999999997</v>
      </c>
      <c r="B7">
        <v>5.0000000000000001E-3</v>
      </c>
      <c r="C7">
        <v>14.84</v>
      </c>
      <c r="D7">
        <f t="shared" si="0"/>
        <v>3.3692722371967657E-4</v>
      </c>
      <c r="E7">
        <f t="shared" si="1"/>
        <v>1.1351995408344899E-7</v>
      </c>
      <c r="F7">
        <f t="shared" si="2"/>
        <v>5.0263999999999999E-5</v>
      </c>
      <c r="G7">
        <f t="shared" si="3"/>
        <v>6.7031518327167872</v>
      </c>
      <c r="H7">
        <f t="shared" si="4"/>
        <v>-6.7031518327167872</v>
      </c>
      <c r="I7">
        <f t="shared" si="5"/>
        <v>4.5088181667236507</v>
      </c>
      <c r="J7">
        <f t="shared" si="6"/>
        <v>13.06903816441638</v>
      </c>
      <c r="K7">
        <f t="shared" si="7"/>
        <v>33.221591890075224</v>
      </c>
    </row>
    <row r="10" spans="1:11" x14ac:dyDescent="0.25">
      <c r="D10">
        <f>(1/C2)*0.0005+(B2/(C2)^2)*0.005</f>
        <v>1.8076586119500043E-5</v>
      </c>
      <c r="E10">
        <f>2*D2*D10</f>
        <v>6.5234883145074129E-9</v>
      </c>
      <c r="G10">
        <f>(1/F2)*D10</f>
        <v>0.35963286088453056</v>
      </c>
      <c r="H10">
        <f>G10</f>
        <v>0.35963286088453056</v>
      </c>
      <c r="I10">
        <f>((2*998.2)/F2)*E10</f>
        <v>0.25910178400212081</v>
      </c>
      <c r="J10">
        <f>(1/A2)*I10</f>
        <v>2.5910178400212081</v>
      </c>
    </row>
    <row r="11" spans="1:11" x14ac:dyDescent="0.25">
      <c r="D11">
        <f t="shared" ref="D11:D16" si="8">(1/C3)*0.0005+(B3/(C3)^2)*0.005</f>
        <v>2.6737777777777782E-5</v>
      </c>
      <c r="E11">
        <f t="shared" ref="E11:E15" si="9">2*D3*D11</f>
        <v>1.4260148148148151E-8</v>
      </c>
      <c r="G11">
        <f t="shared" ref="G11:G15" si="10">(1/F3)*D11</f>
        <v>0.53194687605001156</v>
      </c>
      <c r="H11">
        <f t="shared" ref="H11:H15" si="11">G11</f>
        <v>0.53194687605001156</v>
      </c>
      <c r="I11">
        <f t="shared" ref="I11:I15" si="12">((2*998.2)/F3)*E11</f>
        <v>0.5663886631179964</v>
      </c>
      <c r="J11">
        <f t="shared" ref="J11:J15" si="13">(1/A3)*I11</f>
        <v>2.831943315589982</v>
      </c>
    </row>
    <row r="12" spans="1:11" x14ac:dyDescent="0.25">
      <c r="D12">
        <f t="shared" si="8"/>
        <v>3.1846812799193747E-5</v>
      </c>
      <c r="E12">
        <f t="shared" si="9"/>
        <v>2.0220198602662697E-8</v>
      </c>
      <c r="G12">
        <f t="shared" si="10"/>
        <v>0.63359089605271668</v>
      </c>
      <c r="H12">
        <f t="shared" si="11"/>
        <v>0.63359089605271668</v>
      </c>
      <c r="I12">
        <f t="shared" si="12"/>
        <v>0.80311166024104352</v>
      </c>
      <c r="J12">
        <f t="shared" si="13"/>
        <v>2.6770388674701451</v>
      </c>
    </row>
    <row r="13" spans="1:11" x14ac:dyDescent="0.25">
      <c r="D13">
        <f t="shared" si="8"/>
        <v>3.3399763475596678E-5</v>
      </c>
      <c r="E13">
        <f t="shared" si="9"/>
        <v>2.2236859837281412E-8</v>
      </c>
      <c r="G13">
        <f t="shared" si="10"/>
        <v>0.66448677931713906</v>
      </c>
      <c r="H13">
        <f t="shared" si="11"/>
        <v>0.66448677931713906</v>
      </c>
      <c r="I13">
        <f t="shared" si="12"/>
        <v>0.88320999083138252</v>
      </c>
      <c r="J13">
        <f t="shared" si="13"/>
        <v>2.67639391161025</v>
      </c>
    </row>
    <row r="14" spans="1:11" x14ac:dyDescent="0.25">
      <c r="D14">
        <f t="shared" si="8"/>
        <v>3.3534165975578362E-5</v>
      </c>
      <c r="E14">
        <f t="shared" si="9"/>
        <v>2.2415886347311739E-8</v>
      </c>
      <c r="G14">
        <f t="shared" si="10"/>
        <v>0.66716071095771057</v>
      </c>
      <c r="H14">
        <f t="shared" si="11"/>
        <v>0.66716071095771057</v>
      </c>
      <c r="I14">
        <f t="shared" si="12"/>
        <v>0.89032061721655975</v>
      </c>
      <c r="J14">
        <f t="shared" si="13"/>
        <v>2.6185900506369402</v>
      </c>
    </row>
    <row r="15" spans="1:11" x14ac:dyDescent="0.25">
      <c r="D15">
        <f t="shared" si="8"/>
        <v>3.3806242326051099E-5</v>
      </c>
      <c r="E15">
        <f t="shared" si="9"/>
        <v>2.2780486742622037E-8</v>
      </c>
      <c r="G15">
        <f t="shared" si="10"/>
        <v>0.67257365760884735</v>
      </c>
      <c r="H15">
        <f t="shared" si="11"/>
        <v>0.67257365760884735</v>
      </c>
      <c r="I15">
        <f t="shared" si="12"/>
        <v>0.90480192051907204</v>
      </c>
      <c r="J15">
        <f t="shared" si="13"/>
        <v>2.6226142623741224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2012-10-13T20:32:45Z</dcterms:modified>
</cp:coreProperties>
</file>