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1" i="1" l="1"/>
  <c r="L21" i="1"/>
  <c r="L20" i="1"/>
  <c r="M19" i="1"/>
  <c r="L18" i="1"/>
  <c r="M17" i="1"/>
  <c r="M21" i="1" s="1"/>
  <c r="N17" i="1"/>
  <c r="N21" i="1" s="1"/>
  <c r="O17" i="1"/>
  <c r="O20" i="1" s="1"/>
  <c r="P17" i="1"/>
  <c r="P19" i="1" s="1"/>
  <c r="Q17" i="1"/>
  <c r="Q20" i="1" s="1"/>
  <c r="R17" i="1"/>
  <c r="R20" i="1" s="1"/>
  <c r="L17" i="1"/>
  <c r="L19" i="1" s="1"/>
  <c r="C18" i="1"/>
  <c r="D18" i="1"/>
  <c r="E18" i="1"/>
  <c r="B18" i="1"/>
  <c r="F18" i="1" s="1"/>
  <c r="C17" i="1"/>
  <c r="D17" i="1"/>
  <c r="E17" i="1"/>
  <c r="B17" i="1"/>
  <c r="D3" i="1"/>
  <c r="D4" i="1"/>
  <c r="D5" i="1"/>
  <c r="D6" i="1"/>
  <c r="D7" i="1"/>
  <c r="D9" i="1"/>
  <c r="D10" i="1"/>
  <c r="D11" i="1"/>
  <c r="D12" i="1"/>
  <c r="D2" i="1"/>
  <c r="C7" i="1"/>
  <c r="C8" i="1"/>
  <c r="D8" i="1" s="1"/>
  <c r="C9" i="1"/>
  <c r="C10" i="1"/>
  <c r="C11" i="1"/>
  <c r="C12" i="1"/>
  <c r="C6" i="1"/>
  <c r="O18" i="1" l="1"/>
  <c r="R19" i="1"/>
  <c r="N19" i="1"/>
  <c r="P20" i="1"/>
  <c r="N18" i="1"/>
  <c r="Q21" i="1"/>
  <c r="P21" i="1"/>
  <c r="P18" i="1"/>
  <c r="M18" i="1"/>
  <c r="N20" i="1"/>
  <c r="O21" i="1"/>
  <c r="S21" i="1" s="1"/>
  <c r="Q19" i="1"/>
  <c r="M20" i="1"/>
  <c r="S20" i="1" s="1"/>
  <c r="R18" i="1"/>
  <c r="Q18" i="1"/>
  <c r="O19" i="1"/>
</calcChain>
</file>

<file path=xl/sharedStrings.xml><?xml version="1.0" encoding="utf-8"?>
<sst xmlns="http://schemas.openxmlformats.org/spreadsheetml/2006/main" count="14" uniqueCount="12">
  <si>
    <t>y mm</t>
  </si>
  <si>
    <t>m gr</t>
  </si>
  <si>
    <t>M kg</t>
  </si>
  <si>
    <t>y m</t>
  </si>
  <si>
    <t>M/y2</t>
  </si>
  <si>
    <t>dM/y2</t>
  </si>
  <si>
    <r>
      <t>M/</t>
    </r>
    <r>
      <rPr>
        <b/>
        <u/>
        <sz val="11"/>
        <color theme="1"/>
        <rFont val="Calibri"/>
        <family val="2"/>
        <scheme val="minor"/>
      </rPr>
      <t>y</t>
    </r>
  </si>
  <si>
    <r>
      <rPr>
        <b/>
        <u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m</t>
    </r>
  </si>
  <si>
    <r>
      <t>1/</t>
    </r>
    <r>
      <rPr>
        <b/>
        <u/>
        <sz val="11"/>
        <color theme="1"/>
        <rFont val="Calibri"/>
        <family val="2"/>
        <scheme val="minor"/>
      </rPr>
      <t>y</t>
    </r>
  </si>
  <si>
    <r>
      <t>dM/</t>
    </r>
    <r>
      <rPr>
        <b/>
        <u/>
        <sz val="11"/>
        <color theme="1"/>
        <rFont val="Calibri"/>
        <family val="2"/>
        <scheme val="minor"/>
      </rPr>
      <t>y</t>
    </r>
  </si>
  <si>
    <r>
      <t>d1/</t>
    </r>
    <r>
      <rPr>
        <b/>
        <u/>
        <sz val="11"/>
        <color theme="1"/>
        <rFont val="Calibri"/>
        <family val="2"/>
        <scheme val="minor"/>
      </rPr>
      <t>y</t>
    </r>
  </si>
  <si>
    <t>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</si>
</sst>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2.6357830271216097E-2"/>
                  <c:y val="3.4113444152814231E-3"/>
                </c:manualLayout>
              </c:layout>
              <c:numFmt formatCode="General" sourceLinked="0"/>
            </c:trendlineLbl>
          </c:trendline>
          <c:errBars>
            <c:errDir val="x"/>
            <c:errBarType val="both"/>
            <c:errValType val="fixedVal"/>
            <c:noEndCap val="0"/>
            <c:val val="2.5000000000000005E-3"/>
          </c:errBars>
          <c:errBars>
            <c:errDir val="y"/>
            <c:errBarType val="both"/>
            <c:errValType val="fixedVal"/>
            <c:noEndCap val="0"/>
            <c:val val="0.1"/>
          </c:errBars>
          <c:xVal>
            <c:numRef>
              <c:f>Sheet1!$B$16:$E$16</c:f>
              <c:numCache>
                <c:formatCode>General</c:formatCode>
                <c:ptCount val="4"/>
                <c:pt idx="0">
                  <c:v>4.5999999999999999E-2</c:v>
                </c:pt>
                <c:pt idx="1">
                  <c:v>6.5000000000000002E-2</c:v>
                </c:pt>
                <c:pt idx="2">
                  <c:v>8.1000000000000003E-2</c:v>
                </c:pt>
                <c:pt idx="3">
                  <c:v>9.5000000000000001E-2</c:v>
                </c:pt>
              </c:numCache>
            </c:numRef>
          </c:xVal>
          <c:yVal>
            <c:numRef>
              <c:f>Sheet1!$B$17:$E$17</c:f>
              <c:numCache>
                <c:formatCode>General</c:formatCode>
                <c:ptCount val="4"/>
                <c:pt idx="0">
                  <c:v>23.629489603024577</c:v>
                </c:pt>
                <c:pt idx="1">
                  <c:v>23.668639053254438</c:v>
                </c:pt>
                <c:pt idx="2">
                  <c:v>22.862368541380885</c:v>
                </c:pt>
                <c:pt idx="3">
                  <c:v>22.1606648199446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42400"/>
        <c:axId val="41940864"/>
      </c:scatterChart>
      <c:valAx>
        <c:axId val="41942400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41940864"/>
        <c:crosses val="autoZero"/>
        <c:crossBetween val="midCat"/>
      </c:valAx>
      <c:valAx>
        <c:axId val="41940864"/>
        <c:scaling>
          <c:orientation val="minMax"/>
        </c:scaling>
        <c:delete val="0"/>
        <c:axPos val="l"/>
        <c:majorGridlines/>
        <c:min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41942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5.7482502187226597E-3"/>
                  <c:y val="-8.437044327792359E-2"/>
                </c:manualLayout>
              </c:layout>
              <c:numFmt formatCode="General" sourceLinked="0"/>
            </c:trendlineLbl>
          </c:trendline>
          <c:errBars>
            <c:errDir val="y"/>
            <c:errBarType val="both"/>
            <c:errValType val="fixedVal"/>
            <c:noEndCap val="0"/>
            <c:val val="2.4256000000000003E-2"/>
          </c:errBars>
          <c:errBars>
            <c:errDir val="x"/>
            <c:errBarType val="both"/>
            <c:errValType val="fixedVal"/>
            <c:noEndCap val="0"/>
            <c:val val="0.5"/>
          </c:errBars>
          <c:xVal>
            <c:numRef>
              <c:f>Sheet1!$L$19:$R$19</c:f>
              <c:numCache>
                <c:formatCode>General</c:formatCode>
                <c:ptCount val="7"/>
                <c:pt idx="0">
                  <c:v>16.666666666666668</c:v>
                </c:pt>
                <c:pt idx="1">
                  <c:v>13.698630136986303</c:v>
                </c:pt>
                <c:pt idx="2">
                  <c:v>11.627906976744185</c:v>
                </c:pt>
                <c:pt idx="3">
                  <c:v>10.752688172043012</c:v>
                </c:pt>
                <c:pt idx="4">
                  <c:v>10.416666666666668</c:v>
                </c:pt>
                <c:pt idx="5">
                  <c:v>10.101010101010102</c:v>
                </c:pt>
                <c:pt idx="6">
                  <c:v>9.7087378640776709</c:v>
                </c:pt>
              </c:numCache>
            </c:numRef>
          </c:xVal>
          <c:yVal>
            <c:numRef>
              <c:f>Sheet1!$L$18:$R$18</c:f>
              <c:numCache>
                <c:formatCode>General</c:formatCode>
                <c:ptCount val="7"/>
                <c:pt idx="0">
                  <c:v>4.166666666666667</c:v>
                </c:pt>
                <c:pt idx="1">
                  <c:v>4.1095890410958908</c:v>
                </c:pt>
                <c:pt idx="2">
                  <c:v>4.0697674418604644</c:v>
                </c:pt>
                <c:pt idx="3">
                  <c:v>3.9784946236559144</c:v>
                </c:pt>
                <c:pt idx="4">
                  <c:v>4.0625000000000009</c:v>
                </c:pt>
                <c:pt idx="5">
                  <c:v>4.1414141414141419</c:v>
                </c:pt>
                <c:pt idx="6">
                  <c:v>4.0776699029126213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37952"/>
        <c:axId val="51376128"/>
      </c:scatterChart>
      <c:valAx>
        <c:axId val="51437952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51376128"/>
        <c:crosses val="autoZero"/>
        <c:crossBetween val="midCat"/>
      </c:valAx>
      <c:valAx>
        <c:axId val="51376128"/>
        <c:scaling>
          <c:orientation val="minMax"/>
        </c:scaling>
        <c:delete val="0"/>
        <c:axPos val="l"/>
        <c:majorGridlines/>
        <c:min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51437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20</xdr:row>
      <xdr:rowOff>33337</xdr:rowOff>
    </xdr:from>
    <xdr:to>
      <xdr:col>7</xdr:col>
      <xdr:colOff>595312</xdr:colOff>
      <xdr:row>34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352425</xdr:colOff>
      <xdr:row>21</xdr:row>
      <xdr:rowOff>176212</xdr:rowOff>
    </xdr:from>
    <xdr:to>
      <xdr:col>16</xdr:col>
      <xdr:colOff>47625</xdr:colOff>
      <xdr:row>36</xdr:row>
      <xdr:rowOff>61912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8" zoomScaleNormal="100" workbookViewId="0">
      <selection activeCell="L20" sqref="L20:R21"/>
    </sheetView>
  </sheetViews>
  <sheetFormatPr defaultRowHeight="15" x14ac:dyDescent="0.25"/>
  <sheetData>
    <row r="1" spans="1:18" x14ac:dyDescent="0.25">
      <c r="A1" t="s">
        <v>0</v>
      </c>
      <c r="B1" t="s">
        <v>1</v>
      </c>
      <c r="C1" t="s">
        <v>11</v>
      </c>
    </row>
    <row r="2" spans="1:18" x14ac:dyDescent="0.25">
      <c r="A2">
        <v>46</v>
      </c>
      <c r="B2">
        <v>50</v>
      </c>
      <c r="C2">
        <v>4.573E-2</v>
      </c>
      <c r="D2">
        <f>C2*1000</f>
        <v>45.73</v>
      </c>
    </row>
    <row r="3" spans="1:18" x14ac:dyDescent="0.25">
      <c r="A3">
        <v>65</v>
      </c>
      <c r="B3">
        <v>100</v>
      </c>
      <c r="C3">
        <v>6.5879999999999994E-2</v>
      </c>
      <c r="D3">
        <f t="shared" ref="D3:D12" si="0">C3*1000</f>
        <v>65.88</v>
      </c>
    </row>
    <row r="4" spans="1:18" x14ac:dyDescent="0.25">
      <c r="A4">
        <v>81</v>
      </c>
      <c r="B4">
        <v>150</v>
      </c>
      <c r="C4">
        <v>8.1930000000000003E-2</v>
      </c>
      <c r="D4">
        <f t="shared" si="0"/>
        <v>81.93</v>
      </c>
    </row>
    <row r="5" spans="1:18" x14ac:dyDescent="0.25">
      <c r="A5">
        <v>95</v>
      </c>
      <c r="B5">
        <v>200</v>
      </c>
      <c r="C5">
        <v>9.5909999999999995E-2</v>
      </c>
      <c r="D5">
        <f t="shared" si="0"/>
        <v>95.91</v>
      </c>
    </row>
    <row r="6" spans="1:18" x14ac:dyDescent="0.25">
      <c r="A6">
        <v>110</v>
      </c>
      <c r="B6">
        <v>250</v>
      </c>
      <c r="C6">
        <f>((B6*0.001*0.27)/(998.2*0.07*0.1)-(0.01/12))/(0.15)+0.05</f>
        <v>0.10884608167717764</v>
      </c>
      <c r="D6">
        <f t="shared" si="0"/>
        <v>108.84608167717765</v>
      </c>
    </row>
    <row r="7" spans="1:18" x14ac:dyDescent="0.25">
      <c r="A7">
        <v>123</v>
      </c>
      <c r="B7">
        <v>300</v>
      </c>
      <c r="C7">
        <f t="shared" ref="C7:C12" si="1">((B7*0.001*0.27)/(998.2*0.07*0.1)-(0.01/12))/(0.15)+0.05</f>
        <v>0.12172640912372429</v>
      </c>
      <c r="D7">
        <f t="shared" si="0"/>
        <v>121.7264091237243</v>
      </c>
    </row>
    <row r="8" spans="1:18" x14ac:dyDescent="0.25">
      <c r="A8">
        <v>136</v>
      </c>
      <c r="B8">
        <v>350</v>
      </c>
      <c r="C8">
        <f t="shared" si="1"/>
        <v>0.13460673657027095</v>
      </c>
      <c r="D8">
        <f t="shared" si="0"/>
        <v>134.60673657027095</v>
      </c>
    </row>
    <row r="9" spans="1:18" x14ac:dyDescent="0.25">
      <c r="A9">
        <v>143</v>
      </c>
      <c r="B9">
        <v>370</v>
      </c>
      <c r="C9">
        <f t="shared" si="1"/>
        <v>0.13975886754888958</v>
      </c>
      <c r="D9">
        <f t="shared" si="0"/>
        <v>139.75886754888958</v>
      </c>
    </row>
    <row r="10" spans="1:18" x14ac:dyDescent="0.25">
      <c r="A10">
        <v>146</v>
      </c>
      <c r="B10">
        <v>390</v>
      </c>
      <c r="C10">
        <f t="shared" si="1"/>
        <v>0.14491099852750822</v>
      </c>
      <c r="D10">
        <f t="shared" si="0"/>
        <v>144.91099852750821</v>
      </c>
    </row>
    <row r="11" spans="1:18" x14ac:dyDescent="0.25">
      <c r="A11">
        <v>149</v>
      </c>
      <c r="B11">
        <v>410</v>
      </c>
      <c r="C11">
        <f t="shared" si="1"/>
        <v>0.15006312950612691</v>
      </c>
      <c r="D11">
        <f t="shared" si="0"/>
        <v>150.0631295061269</v>
      </c>
    </row>
    <row r="12" spans="1:18" x14ac:dyDescent="0.25">
      <c r="A12">
        <v>153</v>
      </c>
      <c r="B12">
        <v>420</v>
      </c>
      <c r="C12">
        <f t="shared" si="1"/>
        <v>0.15263919499543621</v>
      </c>
      <c r="D12">
        <f t="shared" si="0"/>
        <v>152.63919499543621</v>
      </c>
    </row>
    <row r="15" spans="1:18" x14ac:dyDescent="0.25">
      <c r="A15" t="s">
        <v>2</v>
      </c>
      <c r="B15">
        <v>0.05</v>
      </c>
      <c r="C15">
        <v>0.1</v>
      </c>
      <c r="D15">
        <v>0.15</v>
      </c>
      <c r="E15">
        <v>0.2</v>
      </c>
      <c r="K15" t="s">
        <v>2</v>
      </c>
      <c r="L15">
        <v>0.25</v>
      </c>
      <c r="M15">
        <v>0.3</v>
      </c>
      <c r="N15">
        <v>0.35</v>
      </c>
      <c r="O15">
        <v>0.37</v>
      </c>
      <c r="P15">
        <v>0.39</v>
      </c>
      <c r="Q15">
        <v>0.41</v>
      </c>
      <c r="R15">
        <v>0.42</v>
      </c>
    </row>
    <row r="16" spans="1:18" x14ac:dyDescent="0.25">
      <c r="A16" t="s">
        <v>3</v>
      </c>
      <c r="B16">
        <v>4.5999999999999999E-2</v>
      </c>
      <c r="C16">
        <v>6.5000000000000002E-2</v>
      </c>
      <c r="D16">
        <v>8.1000000000000003E-2</v>
      </c>
      <c r="E16">
        <v>9.5000000000000001E-2</v>
      </c>
      <c r="K16" t="s">
        <v>3</v>
      </c>
      <c r="L16">
        <v>0.11</v>
      </c>
      <c r="M16">
        <v>0.123</v>
      </c>
      <c r="N16">
        <v>0.13600000000000001</v>
      </c>
      <c r="O16">
        <v>0.14299999999999999</v>
      </c>
      <c r="P16">
        <v>0.14599999999999999</v>
      </c>
      <c r="Q16">
        <v>0.14899999999999999</v>
      </c>
      <c r="R16">
        <v>0.153</v>
      </c>
    </row>
    <row r="17" spans="1:19" x14ac:dyDescent="0.25">
      <c r="A17" t="s">
        <v>4</v>
      </c>
      <c r="B17">
        <f>B15/(B16^2)</f>
        <v>23.629489603024577</v>
      </c>
      <c r="C17">
        <f t="shared" ref="C17:E17" si="2">C15/(C16^2)</f>
        <v>23.668639053254438</v>
      </c>
      <c r="D17">
        <f t="shared" si="2"/>
        <v>22.862368541380885</v>
      </c>
      <c r="E17">
        <f t="shared" si="2"/>
        <v>22.1606648199446</v>
      </c>
      <c r="K17" t="s">
        <v>7</v>
      </c>
      <c r="L17">
        <f>L16-0.05</f>
        <v>0.06</v>
      </c>
      <c r="M17">
        <f t="shared" ref="M17:R17" si="3">M16-0.05</f>
        <v>7.2999999999999995E-2</v>
      </c>
      <c r="N17">
        <f t="shared" si="3"/>
        <v>8.6000000000000007E-2</v>
      </c>
      <c r="O17">
        <f t="shared" si="3"/>
        <v>9.2999999999999985E-2</v>
      </c>
      <c r="P17">
        <f t="shared" si="3"/>
        <v>9.5999999999999988E-2</v>
      </c>
      <c r="Q17">
        <f t="shared" si="3"/>
        <v>9.8999999999999991E-2</v>
      </c>
      <c r="R17">
        <f t="shared" si="3"/>
        <v>0.10299999999999999</v>
      </c>
    </row>
    <row r="18" spans="1:19" x14ac:dyDescent="0.25">
      <c r="A18" t="s">
        <v>5</v>
      </c>
      <c r="B18">
        <f>(2*B15*0.0005)/(B16^3)</f>
        <v>0.51368455658749079</v>
      </c>
      <c r="C18">
        <f t="shared" ref="C18:E18" si="4">(2*C15*0.0005)/(C16^3)</f>
        <v>0.36413290851160673</v>
      </c>
      <c r="D18">
        <f t="shared" si="4"/>
        <v>0.28225146347383806</v>
      </c>
      <c r="E18">
        <f t="shared" si="4"/>
        <v>0.23327015599941681</v>
      </c>
      <c r="F18">
        <f>AVERAGE(B18:E18)</f>
        <v>0.34833477114308808</v>
      </c>
      <c r="K18" t="s">
        <v>6</v>
      </c>
      <c r="L18">
        <f>L15/L17</f>
        <v>4.166666666666667</v>
      </c>
      <c r="M18">
        <f t="shared" ref="M18:R18" si="5">M15/M17</f>
        <v>4.1095890410958908</v>
      </c>
      <c r="N18">
        <f t="shared" si="5"/>
        <v>4.0697674418604644</v>
      </c>
      <c r="O18">
        <f t="shared" si="5"/>
        <v>3.9784946236559144</v>
      </c>
      <c r="P18">
        <f t="shared" si="5"/>
        <v>4.0625000000000009</v>
      </c>
      <c r="Q18">
        <f t="shared" si="5"/>
        <v>4.1414141414141419</v>
      </c>
      <c r="R18">
        <f t="shared" si="5"/>
        <v>4.0776699029126213</v>
      </c>
    </row>
    <row r="19" spans="1:19" x14ac:dyDescent="0.25">
      <c r="K19" t="s">
        <v>8</v>
      </c>
      <c r="L19">
        <f>1/L17</f>
        <v>16.666666666666668</v>
      </c>
      <c r="M19">
        <f t="shared" ref="M19:R19" si="6">1/M17</f>
        <v>13.698630136986303</v>
      </c>
      <c r="N19">
        <f t="shared" si="6"/>
        <v>11.627906976744185</v>
      </c>
      <c r="O19">
        <f t="shared" si="6"/>
        <v>10.752688172043012</v>
      </c>
      <c r="P19">
        <f t="shared" si="6"/>
        <v>10.416666666666668</v>
      </c>
      <c r="Q19">
        <f t="shared" si="6"/>
        <v>10.101010101010102</v>
      </c>
      <c r="R19">
        <f t="shared" si="6"/>
        <v>9.7087378640776709</v>
      </c>
    </row>
    <row r="20" spans="1:19" x14ac:dyDescent="0.25">
      <c r="K20" t="s">
        <v>9</v>
      </c>
      <c r="L20">
        <f>(L15*0.0005)/(L17^2)</f>
        <v>3.4722222222222224E-2</v>
      </c>
      <c r="M20">
        <f>(M15*0.0005)/(M17^2)</f>
        <v>2.8147870144492399E-2</v>
      </c>
      <c r="N20">
        <f>(N15*0.0005)/(N17^2)</f>
        <v>2.3661438615467816E-2</v>
      </c>
      <c r="O20">
        <f>(O15*0.0005)/(O17^2)</f>
        <v>2.1389756041160835E-2</v>
      </c>
      <c r="P20">
        <f>(P15*0.0005)/(P17^2)</f>
        <v>2.1158854166666671E-2</v>
      </c>
      <c r="Q20">
        <f>(Q15*0.0005)/(Q17^2)</f>
        <v>2.0916233037445161E-2</v>
      </c>
      <c r="R20">
        <f>(R15*0.0005)/(R17^2)</f>
        <v>1.9794514091808844E-2</v>
      </c>
      <c r="S20">
        <f>AVERAGE(L20:R20)</f>
        <v>2.4255841188466278E-2</v>
      </c>
    </row>
    <row r="21" spans="1:19" x14ac:dyDescent="0.25">
      <c r="K21" t="s">
        <v>10</v>
      </c>
      <c r="L21">
        <f>0.0005/L17^2</f>
        <v>0.1388888888888889</v>
      </c>
      <c r="M21">
        <f t="shared" ref="M21:R21" si="7">0.0005/M17^2</f>
        <v>9.382623381497468E-2</v>
      </c>
      <c r="N21">
        <f t="shared" si="7"/>
        <v>6.760411032990804E-2</v>
      </c>
      <c r="O21">
        <f t="shared" si="7"/>
        <v>5.7810151462596854E-2</v>
      </c>
      <c r="P21">
        <f t="shared" si="7"/>
        <v>5.4253472222222231E-2</v>
      </c>
      <c r="Q21">
        <f t="shared" si="7"/>
        <v>5.1015202530354055E-2</v>
      </c>
      <c r="R21">
        <f t="shared" si="7"/>
        <v>4.7129795456687724E-2</v>
      </c>
      <c r="S21">
        <f>AVERAGE(L21:R21)</f>
        <v>7.2932550672233212E-2</v>
      </c>
    </row>
  </sheetData>
  <pageMargins left="0.7" right="0.7" top="0.75" bottom="0.75" header="0.3" footer="0.3"/>
  <pageSetup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2012-11-03T14:26:07Z</dcterms:modified>
</cp:coreProperties>
</file>